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ter\Downloads\"/>
    </mc:Choice>
  </mc:AlternateContent>
  <xr:revisionPtr revIDLastSave="49" documentId="8_{2707E5AC-ECBF-43F1-89EF-9EFEE08FF6E6}" xr6:coauthVersionLast="47" xr6:coauthVersionMax="47" xr10:uidLastSave="{A0992BF9-186F-4E2E-BD02-061AB997D141}"/>
  <bookViews>
    <workbookView xWindow="0" yWindow="0" windowWidth="27465" windowHeight="12315" tabRatio="500" xr2:uid="{00000000-000D-0000-FFFF-FFFF00000000}"/>
  </bookViews>
  <sheets>
    <sheet name="Provincials Registration Form" sheetId="1" r:id="rId1"/>
    <sheet name="Sheet1" sheetId="2" state="hidden" r:id="rId2"/>
  </sheets>
  <definedNames>
    <definedName name="_xlnm.Print_Area" localSheetId="0">'Provincials Registration Form'!$A$1:$U$52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11" i="1"/>
  <c r="P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Q11" i="1"/>
  <c r="S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11" i="1"/>
  <c r="S44" i="1" s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N41" i="1" l="1"/>
  <c r="N40" i="1"/>
  <c r="S40" i="1"/>
  <c r="N39" i="1"/>
  <c r="S39" i="1" s="1"/>
  <c r="S42" i="1"/>
  <c r="N38" i="1"/>
  <c r="S38" i="1" s="1"/>
  <c r="N48" i="1" l="1"/>
  <c r="S43" i="1"/>
  <c r="S45" i="1" s="1"/>
</calcChain>
</file>

<file path=xl/sharedStrings.xml><?xml version="1.0" encoding="utf-8"?>
<sst xmlns="http://schemas.openxmlformats.org/spreadsheetml/2006/main" count="100" uniqueCount="71">
  <si>
    <t>2024 Dive Ontario Summer Provincials - Windsor, ON</t>
  </si>
  <si>
    <t>Due April 26th, 2024</t>
  </si>
  <si>
    <t>Club:</t>
  </si>
  <si>
    <t>Email:</t>
  </si>
  <si>
    <t>AGE Group</t>
  </si>
  <si>
    <t>OPEN</t>
  </si>
  <si>
    <t>Synchro</t>
  </si>
  <si>
    <t>Meal Plan</t>
  </si>
  <si>
    <t>Name of Competitor (Last, First)</t>
  </si>
  <si>
    <t>Sex</t>
  </si>
  <si>
    <t>Age Group</t>
  </si>
  <si>
    <t>1 Meter</t>
  </si>
  <si>
    <t>3 Meter</t>
  </si>
  <si>
    <t>Tower</t>
  </si>
  <si>
    <t>1M Finals</t>
  </si>
  <si>
    <t>3M Finals</t>
  </si>
  <si>
    <t>Tower Finals</t>
  </si>
  <si>
    <t>High Diving</t>
  </si>
  <si>
    <t>3M</t>
  </si>
  <si>
    <t>Synchro Partner</t>
  </si>
  <si>
    <t># of Synchro</t>
  </si>
  <si>
    <t># of Events</t>
  </si>
  <si>
    <t># of High Diving</t>
  </si>
  <si>
    <t>Total Event Fees</t>
  </si>
  <si>
    <t>Days Requested</t>
  </si>
  <si>
    <t>Total $</t>
  </si>
  <si>
    <t>Select days</t>
  </si>
  <si>
    <t xml:space="preserve">Registration Fees:  </t>
  </si>
  <si>
    <t>*Number of Registrants:</t>
  </si>
  <si>
    <t>x $60.00 =</t>
  </si>
  <si>
    <t>$60 / diver</t>
  </si>
  <si>
    <t>*Total Event Fees:</t>
  </si>
  <si>
    <t>x $50.00 =</t>
  </si>
  <si>
    <t>$70 / diver for out of province (Not Aspire)</t>
  </si>
  <si>
    <t>Synchro Event Registrants:</t>
  </si>
  <si>
    <t>x $25.00 =</t>
  </si>
  <si>
    <t>$60 Late Registration Fee / diver</t>
  </si>
  <si>
    <t>^High Diving Registrants</t>
  </si>
  <si>
    <t>x $0 =</t>
  </si>
  <si>
    <t>Board Fees:</t>
  </si>
  <si>
    <t>Late Registration Fee</t>
  </si>
  <si>
    <t>$50 / board</t>
  </si>
  <si>
    <t>Total Event Fees Owing:</t>
  </si>
  <si>
    <t>$50 / Synchro Team ($25 each diver)</t>
  </si>
  <si>
    <t>Total Meal Plan Fees</t>
  </si>
  <si>
    <t>$0 / Finals</t>
  </si>
  <si>
    <t>Total Fees Payable to Host Club:</t>
  </si>
  <si>
    <t>$0 / High Diving</t>
  </si>
  <si>
    <t>Total Number of events:</t>
  </si>
  <si>
    <t>* Will adjust fee for out of Provice divers at time of payment</t>
  </si>
  <si>
    <t>^ Will be waived if entered in another event</t>
  </si>
  <si>
    <t>Please email completed registration form to meetmanager@diveontario.com</t>
  </si>
  <si>
    <t>--</t>
  </si>
  <si>
    <t>All 3 days</t>
  </si>
  <si>
    <t>No Meal Plan</t>
  </si>
  <si>
    <t>Friday (only)</t>
  </si>
  <si>
    <t>Saturday (only)</t>
  </si>
  <si>
    <t>Sunday (only)</t>
  </si>
  <si>
    <t>Friday &amp; Saturday</t>
  </si>
  <si>
    <t>Friday &amp; Sunday</t>
  </si>
  <si>
    <t>Saturday &amp; Sunday</t>
  </si>
  <si>
    <t>Yes</t>
  </si>
  <si>
    <t>No</t>
  </si>
  <si>
    <t>D1</t>
  </si>
  <si>
    <t>D2</t>
  </si>
  <si>
    <t>C1</t>
  </si>
  <si>
    <t>C2</t>
  </si>
  <si>
    <t>B</t>
  </si>
  <si>
    <t>A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</si>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</sst>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_-&quot;$&quot;* #,##0.00_-;\-&quot;$&quot;* #,##0.00_-;_-&quot;$&quot;* &quot;-&quot;??_-;_-@_-"/>
    <numFmt numFmtId="165" formatCode="&quot;$&quot;#,##0.00"/>
  </numFmts>
  <fonts count="2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000000"/>
      <name val="Myriad Pro"/>
      <family val="2"/>
    </font>
    <font>
      <sz val="11"/>
      <color indexed="8"/>
      <name val="Myriad Pro"/>
      <family val="2"/>
    </font>
    <font>
      <sz val="11"/>
      <color rgb="FF000000"/>
      <name val="Myriad Pro"/>
      <family val="2"/>
    </font>
    <font>
      <b/>
      <sz val="11"/>
      <color indexed="8"/>
      <name val="Myriad Pro"/>
      <family val="2"/>
    </font>
    <font>
      <sz val="12"/>
      <color rgb="FF000000"/>
      <name val="Calibri"/>
      <family val="2"/>
    </font>
    <font>
      <sz val="11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Segoe UI"/>
      <family val="2"/>
    </font>
    <font>
      <b/>
      <u val="double"/>
      <sz val="12"/>
      <color theme="1"/>
      <name val="Calibri"/>
      <family val="2"/>
      <scheme val="minor"/>
    </font>
    <font>
      <b/>
      <u val="double"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7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165" fontId="8" fillId="0" borderId="0" xfId="0" applyNumberFormat="1" applyFont="1"/>
    <xf numFmtId="1" fontId="8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right"/>
    </xf>
    <xf numFmtId="0" fontId="12" fillId="0" borderId="0" xfId="0" applyFont="1"/>
    <xf numFmtId="0" fontId="5" fillId="0" borderId="0" xfId="7" applyAlignment="1"/>
    <xf numFmtId="0" fontId="0" fillId="0" borderId="0" xfId="0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165" fontId="13" fillId="0" borderId="0" xfId="0" applyNumberFormat="1" applyFont="1"/>
    <xf numFmtId="165" fontId="10" fillId="0" borderId="0" xfId="0" applyNumberFormat="1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4" fontId="8" fillId="0" borderId="0" xfId="0" applyNumberFormat="1" applyFont="1"/>
    <xf numFmtId="0" fontId="14" fillId="0" borderId="0" xfId="0" applyFont="1" applyAlignment="1">
      <alignment horizontal="left"/>
    </xf>
    <xf numFmtId="0" fontId="0" fillId="0" borderId="0" xfId="0" quotePrefix="1"/>
    <xf numFmtId="0" fontId="18" fillId="0" borderId="0" xfId="0" applyFont="1"/>
    <xf numFmtId="165" fontId="0" fillId="0" borderId="0" xfId="0" applyNumberFormat="1"/>
    <xf numFmtId="165" fontId="19" fillId="0" borderId="0" xfId="0" applyNumberFormat="1" applyFont="1"/>
    <xf numFmtId="165" fontId="0" fillId="0" borderId="0" xfId="8" applyNumberFormat="1" applyFont="1"/>
    <xf numFmtId="164" fontId="0" fillId="0" borderId="13" xfId="8" applyFont="1" applyBorder="1"/>
    <xf numFmtId="164" fontId="0" fillId="0" borderId="16" xfId="8" applyFont="1" applyBorder="1"/>
    <xf numFmtId="0" fontId="0" fillId="0" borderId="12" xfId="0" quotePrefix="1" applyBorder="1"/>
    <xf numFmtId="0" fontId="0" fillId="0" borderId="14" xfId="0" quotePrefix="1" applyBorder="1"/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/>
    </xf>
    <xf numFmtId="0" fontId="0" fillId="3" borderId="12" xfId="0" quotePrefix="1" applyFill="1" applyBorder="1"/>
    <xf numFmtId="164" fontId="0" fillId="3" borderId="13" xfId="8" applyFont="1" applyFill="1" applyBorder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23" xfId="0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64" fontId="8" fillId="0" borderId="27" xfId="0" applyNumberFormat="1" applyFont="1" applyBorder="1"/>
    <xf numFmtId="164" fontId="8" fillId="3" borderId="27" xfId="0" applyNumberFormat="1" applyFont="1" applyFill="1" applyBorder="1"/>
    <xf numFmtId="164" fontId="8" fillId="0" borderId="28" xfId="0" applyNumberFormat="1" applyFont="1" applyBorder="1"/>
    <xf numFmtId="164" fontId="8" fillId="0" borderId="29" xfId="0" applyNumberFormat="1" applyFont="1" applyBorder="1"/>
    <xf numFmtId="0" fontId="10" fillId="2" borderId="26" xfId="0" applyFont="1" applyFill="1" applyBorder="1" applyAlignment="1">
      <alignment horizontal="center" wrapText="1"/>
    </xf>
    <xf numFmtId="0" fontId="0" fillId="0" borderId="30" xfId="0" quotePrefix="1" applyBorder="1"/>
    <xf numFmtId="164" fontId="0" fillId="0" borderId="31" xfId="8" applyFont="1" applyBorder="1"/>
    <xf numFmtId="0" fontId="7" fillId="2" borderId="2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center" wrapText="1"/>
    </xf>
    <xf numFmtId="0" fontId="2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6" fontId="0" fillId="0" borderId="0" xfId="0" applyNumberFormat="1"/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/>
    </xf>
  </cellXfs>
  <cellStyles count="9">
    <cellStyle name="Currency" xfId="8" builtinId="4"/>
    <cellStyle name="Followed Hyperlink" xfId="6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3" builtinId="8" hidden="1"/>
    <cellStyle name="Hyperlink" xfId="1" builtinId="8" hidden="1"/>
    <cellStyle name="Hyperlink" xfId="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38100</xdr:rowOff>
    </xdr:from>
    <xdr:to>
      <xdr:col>0</xdr:col>
      <xdr:colOff>2085975</xdr:colOff>
      <xdr:row>8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38100"/>
          <a:ext cx="1390650" cy="180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2"/>
  <sheetViews>
    <sheetView tabSelected="1" topLeftCell="A32" workbookViewId="0">
      <selection activeCell="K51" sqref="K51"/>
    </sheetView>
  </sheetViews>
  <sheetFormatPr defaultColWidth="11" defaultRowHeight="15.75"/>
  <cols>
    <col min="1" max="1" width="38.125" customWidth="1"/>
    <col min="2" max="14" width="8.375" style="1" customWidth="1"/>
    <col min="15" max="15" width="16.875" style="1" customWidth="1"/>
    <col min="16" max="16" width="16.875" style="1" hidden="1" customWidth="1"/>
    <col min="17" max="18" width="10.125" style="1" hidden="1" customWidth="1"/>
    <col min="19" max="19" width="11.875" customWidth="1"/>
    <col min="20" max="20" width="16.125" bestFit="1" customWidth="1"/>
  </cols>
  <sheetData>
    <row r="1" spans="1:23" ht="18.75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65"/>
      <c r="Q1" s="65"/>
      <c r="R1" s="65"/>
    </row>
    <row r="2" spans="1:23">
      <c r="B2" s="83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64"/>
      <c r="Q2" s="64"/>
      <c r="R2" s="64"/>
    </row>
    <row r="3" spans="1:23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3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3"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23" ht="22.5" customHeight="1">
      <c r="B6" s="82" t="s">
        <v>2</v>
      </c>
      <c r="C6" s="89"/>
      <c r="D6" s="89"/>
      <c r="E6" s="89"/>
      <c r="F6" s="89"/>
      <c r="G6" s="89"/>
      <c r="H6" s="89"/>
      <c r="I6" s="89"/>
      <c r="J6" s="89"/>
      <c r="L6" s="82" t="s">
        <v>3</v>
      </c>
      <c r="M6" s="90"/>
      <c r="N6" s="90"/>
      <c r="O6" s="90"/>
      <c r="P6" s="90"/>
      <c r="Q6" s="90"/>
      <c r="R6" s="90"/>
      <c r="S6" s="90"/>
    </row>
    <row r="9" spans="1:23">
      <c r="A9" s="9"/>
      <c r="B9" s="8"/>
      <c r="C9" s="8"/>
      <c r="D9" s="86" t="s">
        <v>4</v>
      </c>
      <c r="E9" s="91"/>
      <c r="F9" s="91"/>
      <c r="G9" s="112"/>
      <c r="H9" s="112"/>
      <c r="I9" s="112"/>
      <c r="J9" s="87"/>
      <c r="K9" s="86" t="s">
        <v>5</v>
      </c>
      <c r="L9" s="91"/>
      <c r="M9" s="87"/>
      <c r="N9" s="86" t="s">
        <v>6</v>
      </c>
      <c r="O9" s="87"/>
      <c r="P9" s="79"/>
      <c r="Q9" s="79"/>
      <c r="R9" s="79"/>
      <c r="T9" s="86" t="s">
        <v>7</v>
      </c>
      <c r="U9" s="87"/>
    </row>
    <row r="10" spans="1:23" s="2" customFormat="1" ht="33">
      <c r="A10" s="28" t="s">
        <v>8</v>
      </c>
      <c r="B10" s="29" t="s">
        <v>9</v>
      </c>
      <c r="C10" s="30" t="s">
        <v>10</v>
      </c>
      <c r="D10" s="31" t="s">
        <v>11</v>
      </c>
      <c r="E10" s="31" t="s">
        <v>12</v>
      </c>
      <c r="F10" s="30" t="s">
        <v>13</v>
      </c>
      <c r="G10" s="95" t="s">
        <v>14</v>
      </c>
      <c r="H10" s="96" t="s">
        <v>15</v>
      </c>
      <c r="I10" s="97" t="s">
        <v>16</v>
      </c>
      <c r="J10" s="107" t="s">
        <v>17</v>
      </c>
      <c r="K10" s="31" t="s">
        <v>11</v>
      </c>
      <c r="L10" s="31" t="s">
        <v>12</v>
      </c>
      <c r="M10" s="29" t="s">
        <v>13</v>
      </c>
      <c r="N10" s="29" t="s">
        <v>18</v>
      </c>
      <c r="O10" s="29" t="s">
        <v>19</v>
      </c>
      <c r="P10" s="81" t="s">
        <v>20</v>
      </c>
      <c r="Q10" s="30" t="s">
        <v>21</v>
      </c>
      <c r="R10" s="30" t="s">
        <v>22</v>
      </c>
      <c r="S10" s="75" t="s">
        <v>23</v>
      </c>
      <c r="T10" s="78" t="s">
        <v>24</v>
      </c>
      <c r="U10" s="78" t="s">
        <v>25</v>
      </c>
    </row>
    <row r="11" spans="1:23" ht="15.75" customHeight="1">
      <c r="A11" s="47"/>
      <c r="B11" s="50"/>
      <c r="C11" s="50"/>
      <c r="D11" s="19"/>
      <c r="E11" s="20"/>
      <c r="F11" s="67"/>
      <c r="G11" s="98"/>
      <c r="H11" s="67"/>
      <c r="I11" s="99"/>
      <c r="J11" s="108"/>
      <c r="K11" s="19"/>
      <c r="L11" s="20"/>
      <c r="M11" s="21"/>
      <c r="N11" s="19"/>
      <c r="O11" s="53"/>
      <c r="P11" s="80">
        <f>(COUNTA(N11))</f>
        <v>0</v>
      </c>
      <c r="Q11" s="80">
        <f>(COUNTA(D11)+COUNTA(E11)+COUNTA(F11)+COUNTA(K11)+COUNTA(L11)+COUNTA(M11))</f>
        <v>0</v>
      </c>
      <c r="R11" s="80">
        <f>(COUNTA(J11))</f>
        <v>0</v>
      </c>
      <c r="S11" s="74">
        <f>((COUNTA(D11)+COUNTA(E11)+COUNTA(F11)+COUNTA(K11)+COUNTA(L11)+COUNTA(M11))*50)+COUNTA(N11)*25</f>
        <v>0</v>
      </c>
      <c r="T11" s="76" t="s">
        <v>26</v>
      </c>
      <c r="U11" s="77" t="str">
        <f>VLOOKUP(T11,Sheet1!$A$1:$B$9,2,FALSE)</f>
        <v>--</v>
      </c>
      <c r="W11" s="39"/>
    </row>
    <row r="12" spans="1:23">
      <c r="A12" s="56"/>
      <c r="B12" s="57"/>
      <c r="C12" s="57"/>
      <c r="D12" s="58"/>
      <c r="E12" s="59"/>
      <c r="F12" s="68"/>
      <c r="G12" s="100"/>
      <c r="H12" s="68"/>
      <c r="I12" s="101"/>
      <c r="J12" s="109"/>
      <c r="K12" s="58"/>
      <c r="L12" s="59"/>
      <c r="M12" s="60"/>
      <c r="N12" s="58"/>
      <c r="O12" s="61"/>
      <c r="P12" s="80">
        <f t="shared" ref="P12:P35" si="0">(COUNTA(N12))</f>
        <v>0</v>
      </c>
      <c r="Q12" s="80">
        <f t="shared" ref="Q12:Q35" si="1">(COUNTA(D12)+COUNTA(E12)+COUNTA(F12)+COUNTA(K12)+COUNTA(L12)+COUNTA(M12))</f>
        <v>0</v>
      </c>
      <c r="R12" s="80">
        <f t="shared" ref="R12:R35" si="2">(COUNTA(J12))</f>
        <v>0</v>
      </c>
      <c r="S12" s="72">
        <f>((COUNTA(D12)+COUNTA(E12)+COUNTA(F12)+COUNTA(K12)+COUNTA(L12)+COUNTA(M12))*50)+COUNTA(N12)*25</f>
        <v>0</v>
      </c>
      <c r="T12" s="62" t="s">
        <v>26</v>
      </c>
      <c r="U12" s="63" t="str">
        <f>VLOOKUP(T12,Sheet1!$A$1:$B$9,2,FALSE)</f>
        <v>--</v>
      </c>
    </row>
    <row r="13" spans="1:23">
      <c r="A13" s="48"/>
      <c r="B13" s="51"/>
      <c r="C13" s="51"/>
      <c r="D13" s="22"/>
      <c r="E13" s="23"/>
      <c r="F13" s="69"/>
      <c r="G13" s="102"/>
      <c r="H13" s="69"/>
      <c r="I13" s="103"/>
      <c r="J13" s="110"/>
      <c r="K13" s="22"/>
      <c r="L13" s="23"/>
      <c r="M13" s="24"/>
      <c r="N13" s="22"/>
      <c r="O13" s="54"/>
      <c r="P13" s="80">
        <f t="shared" si="0"/>
        <v>0</v>
      </c>
      <c r="Q13" s="80">
        <f t="shared" si="1"/>
        <v>0</v>
      </c>
      <c r="R13" s="80">
        <f t="shared" si="2"/>
        <v>0</v>
      </c>
      <c r="S13" s="71">
        <f>((COUNTA(D13)+COUNTA(E13)+COUNTA(F13)+COUNTA(K13)+COUNTA(L13)+COUNTA(M13))*50)+COUNTA(N13)*25</f>
        <v>0</v>
      </c>
      <c r="T13" s="45" t="s">
        <v>26</v>
      </c>
      <c r="U13" s="43" t="str">
        <f>VLOOKUP(T13,Sheet1!$A$1:$B$9,2,FALSE)</f>
        <v>--</v>
      </c>
    </row>
    <row r="14" spans="1:23">
      <c r="A14" s="56"/>
      <c r="B14" s="57"/>
      <c r="C14" s="57"/>
      <c r="D14" s="58"/>
      <c r="E14" s="59"/>
      <c r="F14" s="68"/>
      <c r="G14" s="100"/>
      <c r="H14" s="68"/>
      <c r="I14" s="101"/>
      <c r="J14" s="109"/>
      <c r="K14" s="58"/>
      <c r="L14" s="59"/>
      <c r="M14" s="60"/>
      <c r="N14" s="58"/>
      <c r="O14" s="61"/>
      <c r="P14" s="80">
        <f t="shared" si="0"/>
        <v>0</v>
      </c>
      <c r="Q14" s="80">
        <f t="shared" si="1"/>
        <v>0</v>
      </c>
      <c r="R14" s="80">
        <f t="shared" si="2"/>
        <v>0</v>
      </c>
      <c r="S14" s="72">
        <f>((COUNTA(D14)+COUNTA(E14)+COUNTA(F14)+COUNTA(K14)+COUNTA(L14)+COUNTA(M14))*50)+COUNTA(N14)*25</f>
        <v>0</v>
      </c>
      <c r="T14" s="62" t="s">
        <v>26</v>
      </c>
      <c r="U14" s="63" t="str">
        <f>VLOOKUP(T14,Sheet1!$A$1:$B$9,2,FALSE)</f>
        <v>--</v>
      </c>
    </row>
    <row r="15" spans="1:23">
      <c r="A15" s="48"/>
      <c r="B15" s="51"/>
      <c r="C15" s="51"/>
      <c r="D15" s="22"/>
      <c r="E15" s="23"/>
      <c r="F15" s="69"/>
      <c r="G15" s="102"/>
      <c r="H15" s="69"/>
      <c r="I15" s="103"/>
      <c r="J15" s="110"/>
      <c r="K15" s="22"/>
      <c r="L15" s="23"/>
      <c r="M15" s="24"/>
      <c r="N15" s="22"/>
      <c r="O15" s="54"/>
      <c r="P15" s="80">
        <f t="shared" si="0"/>
        <v>0</v>
      </c>
      <c r="Q15" s="80">
        <f t="shared" si="1"/>
        <v>0</v>
      </c>
      <c r="R15" s="80">
        <f t="shared" si="2"/>
        <v>0</v>
      </c>
      <c r="S15" s="71">
        <f>((COUNTA(D15)+COUNTA(E15)+COUNTA(F15)+COUNTA(K15)+COUNTA(L15)+COUNTA(M15))*50)+COUNTA(N15)*25</f>
        <v>0</v>
      </c>
      <c r="T15" s="45" t="s">
        <v>26</v>
      </c>
      <c r="U15" s="43" t="str">
        <f>VLOOKUP(T15,Sheet1!$A$1:$B$9,2,FALSE)</f>
        <v>--</v>
      </c>
    </row>
    <row r="16" spans="1:23">
      <c r="A16" s="56"/>
      <c r="B16" s="57"/>
      <c r="C16" s="57"/>
      <c r="D16" s="58"/>
      <c r="E16" s="59"/>
      <c r="F16" s="68"/>
      <c r="G16" s="100"/>
      <c r="H16" s="68"/>
      <c r="I16" s="101"/>
      <c r="J16" s="109"/>
      <c r="K16" s="58"/>
      <c r="L16" s="59"/>
      <c r="M16" s="60"/>
      <c r="N16" s="58"/>
      <c r="O16" s="61"/>
      <c r="P16" s="80">
        <f t="shared" si="0"/>
        <v>0</v>
      </c>
      <c r="Q16" s="80">
        <f t="shared" si="1"/>
        <v>0</v>
      </c>
      <c r="R16" s="80">
        <f t="shared" si="2"/>
        <v>0</v>
      </c>
      <c r="S16" s="72">
        <f>((COUNTA(D16)+COUNTA(E16)+COUNTA(F16)+COUNTA(K16)+COUNTA(L16)+COUNTA(M16))*50)+COUNTA(N16)*25</f>
        <v>0</v>
      </c>
      <c r="T16" s="62" t="s">
        <v>26</v>
      </c>
      <c r="U16" s="63" t="str">
        <f>VLOOKUP(T16,Sheet1!$A$1:$B$9,2,FALSE)</f>
        <v>--</v>
      </c>
    </row>
    <row r="17" spans="1:21">
      <c r="A17" s="48"/>
      <c r="B17" s="51"/>
      <c r="C17" s="51"/>
      <c r="D17" s="22"/>
      <c r="E17" s="23"/>
      <c r="F17" s="69"/>
      <c r="G17" s="102"/>
      <c r="H17" s="69"/>
      <c r="I17" s="103"/>
      <c r="J17" s="110"/>
      <c r="K17" s="22"/>
      <c r="L17" s="23"/>
      <c r="M17" s="24"/>
      <c r="N17" s="22"/>
      <c r="O17" s="54"/>
      <c r="P17" s="80">
        <f t="shared" si="0"/>
        <v>0</v>
      </c>
      <c r="Q17" s="80">
        <f t="shared" si="1"/>
        <v>0</v>
      </c>
      <c r="R17" s="80">
        <f t="shared" si="2"/>
        <v>0</v>
      </c>
      <c r="S17" s="71">
        <f>((COUNTA(D17)+COUNTA(E17)+COUNTA(F17)+COUNTA(K17)+COUNTA(L17)+COUNTA(M17))*50)+COUNTA(N17)*25</f>
        <v>0</v>
      </c>
      <c r="T17" s="45" t="s">
        <v>26</v>
      </c>
      <c r="U17" s="43" t="str">
        <f>VLOOKUP(T17,Sheet1!$A$1:$B$9,2,FALSE)</f>
        <v>--</v>
      </c>
    </row>
    <row r="18" spans="1:21">
      <c r="A18" s="56"/>
      <c r="B18" s="57"/>
      <c r="C18" s="57"/>
      <c r="D18" s="58"/>
      <c r="E18" s="59"/>
      <c r="F18" s="68"/>
      <c r="G18" s="100"/>
      <c r="H18" s="68"/>
      <c r="I18" s="101"/>
      <c r="J18" s="109"/>
      <c r="K18" s="58"/>
      <c r="L18" s="59"/>
      <c r="M18" s="60"/>
      <c r="N18" s="58"/>
      <c r="O18" s="61"/>
      <c r="P18" s="80">
        <f t="shared" si="0"/>
        <v>0</v>
      </c>
      <c r="Q18" s="80">
        <f t="shared" si="1"/>
        <v>0</v>
      </c>
      <c r="R18" s="80">
        <f t="shared" si="2"/>
        <v>0</v>
      </c>
      <c r="S18" s="72">
        <f>((COUNTA(D18)+COUNTA(E18)+COUNTA(F18)+COUNTA(K18)+COUNTA(L18)+COUNTA(M18))*50)+COUNTA(N18)*25</f>
        <v>0</v>
      </c>
      <c r="T18" s="62" t="s">
        <v>26</v>
      </c>
      <c r="U18" s="63" t="str">
        <f>VLOOKUP(T18,Sheet1!$A$1:$B$9,2,FALSE)</f>
        <v>--</v>
      </c>
    </row>
    <row r="19" spans="1:21">
      <c r="A19" s="48"/>
      <c r="B19" s="51"/>
      <c r="C19" s="51"/>
      <c r="D19" s="22"/>
      <c r="E19" s="23"/>
      <c r="F19" s="69"/>
      <c r="G19" s="102"/>
      <c r="H19" s="69"/>
      <c r="I19" s="103"/>
      <c r="J19" s="110"/>
      <c r="K19" s="22"/>
      <c r="L19" s="23"/>
      <c r="M19" s="24"/>
      <c r="N19" s="22"/>
      <c r="O19" s="54"/>
      <c r="P19" s="80">
        <f t="shared" si="0"/>
        <v>0</v>
      </c>
      <c r="Q19" s="80">
        <f t="shared" si="1"/>
        <v>0</v>
      </c>
      <c r="R19" s="80">
        <f t="shared" si="2"/>
        <v>0</v>
      </c>
      <c r="S19" s="71">
        <f>((COUNTA(D19)+COUNTA(E19)+COUNTA(F19)+COUNTA(K19)+COUNTA(L19)+COUNTA(M19))*50)+COUNTA(N19)*25</f>
        <v>0</v>
      </c>
      <c r="T19" s="45" t="s">
        <v>26</v>
      </c>
      <c r="U19" s="43" t="str">
        <f>VLOOKUP(T19,Sheet1!$A$1:$B$9,2,FALSE)</f>
        <v>--</v>
      </c>
    </row>
    <row r="20" spans="1:21">
      <c r="A20" s="56"/>
      <c r="B20" s="57"/>
      <c r="C20" s="57"/>
      <c r="D20" s="58"/>
      <c r="E20" s="59"/>
      <c r="F20" s="68"/>
      <c r="G20" s="100"/>
      <c r="H20" s="68"/>
      <c r="I20" s="101"/>
      <c r="J20" s="109"/>
      <c r="K20" s="58"/>
      <c r="L20" s="59"/>
      <c r="M20" s="60"/>
      <c r="N20" s="58"/>
      <c r="O20" s="61"/>
      <c r="P20" s="80">
        <f t="shared" si="0"/>
        <v>0</v>
      </c>
      <c r="Q20" s="80">
        <f t="shared" si="1"/>
        <v>0</v>
      </c>
      <c r="R20" s="80">
        <f t="shared" si="2"/>
        <v>0</v>
      </c>
      <c r="S20" s="72">
        <f>((COUNTA(D20)+COUNTA(E20)+COUNTA(F20)+COUNTA(K20)+COUNTA(L20)+COUNTA(M20))*50)+COUNTA(N20)*25</f>
        <v>0</v>
      </c>
      <c r="T20" s="62" t="s">
        <v>26</v>
      </c>
      <c r="U20" s="63" t="str">
        <f>VLOOKUP(T20,Sheet1!$A$1:$B$9,2,FALSE)</f>
        <v>--</v>
      </c>
    </row>
    <row r="21" spans="1:21">
      <c r="A21" s="48"/>
      <c r="B21" s="51"/>
      <c r="C21" s="51"/>
      <c r="D21" s="22"/>
      <c r="E21" s="23"/>
      <c r="F21" s="69"/>
      <c r="G21" s="102"/>
      <c r="H21" s="69"/>
      <c r="I21" s="103"/>
      <c r="J21" s="110"/>
      <c r="K21" s="22"/>
      <c r="L21" s="23"/>
      <c r="M21" s="24"/>
      <c r="N21" s="22"/>
      <c r="O21" s="54"/>
      <c r="P21" s="80">
        <f t="shared" si="0"/>
        <v>0</v>
      </c>
      <c r="Q21" s="80">
        <f t="shared" si="1"/>
        <v>0</v>
      </c>
      <c r="R21" s="80">
        <f t="shared" si="2"/>
        <v>0</v>
      </c>
      <c r="S21" s="71">
        <f>((COUNTA(D21)+COUNTA(E21)+COUNTA(F21)+COUNTA(K21)+COUNTA(L21)+COUNTA(M21))*50)+COUNTA(N21)*25</f>
        <v>0</v>
      </c>
      <c r="T21" s="45" t="s">
        <v>26</v>
      </c>
      <c r="U21" s="43" t="str">
        <f>VLOOKUP(T21,Sheet1!$A$1:$B$9,2,FALSE)</f>
        <v>--</v>
      </c>
    </row>
    <row r="22" spans="1:21">
      <c r="A22" s="56"/>
      <c r="B22" s="57"/>
      <c r="C22" s="57"/>
      <c r="D22" s="58"/>
      <c r="E22" s="59"/>
      <c r="F22" s="68"/>
      <c r="G22" s="100"/>
      <c r="H22" s="68"/>
      <c r="I22" s="101"/>
      <c r="J22" s="109"/>
      <c r="K22" s="58"/>
      <c r="L22" s="59"/>
      <c r="M22" s="60"/>
      <c r="N22" s="58"/>
      <c r="O22" s="61"/>
      <c r="P22" s="80">
        <f t="shared" si="0"/>
        <v>0</v>
      </c>
      <c r="Q22" s="80">
        <f t="shared" si="1"/>
        <v>0</v>
      </c>
      <c r="R22" s="80">
        <f t="shared" si="2"/>
        <v>0</v>
      </c>
      <c r="S22" s="72">
        <f>((COUNTA(D22)+COUNTA(E22)+COUNTA(F22)+COUNTA(K22)+COUNTA(L22)+COUNTA(M22))*50)+COUNTA(N22)*25</f>
        <v>0</v>
      </c>
      <c r="T22" s="62" t="s">
        <v>26</v>
      </c>
      <c r="U22" s="63" t="str">
        <f>VLOOKUP(T22,Sheet1!$A$1:$B$9,2,FALSE)</f>
        <v>--</v>
      </c>
    </row>
    <row r="23" spans="1:21">
      <c r="A23" s="48"/>
      <c r="B23" s="51"/>
      <c r="C23" s="51"/>
      <c r="D23" s="22"/>
      <c r="E23" s="23"/>
      <c r="F23" s="69"/>
      <c r="G23" s="102"/>
      <c r="H23" s="69"/>
      <c r="I23" s="103"/>
      <c r="J23" s="110"/>
      <c r="K23" s="22"/>
      <c r="L23" s="23"/>
      <c r="M23" s="24"/>
      <c r="N23" s="22"/>
      <c r="O23" s="54"/>
      <c r="P23" s="80">
        <f t="shared" si="0"/>
        <v>0</v>
      </c>
      <c r="Q23" s="80">
        <f t="shared" si="1"/>
        <v>0</v>
      </c>
      <c r="R23" s="80">
        <f t="shared" si="2"/>
        <v>0</v>
      </c>
      <c r="S23" s="71">
        <f>((COUNTA(D23)+COUNTA(E23)+COUNTA(F23)+COUNTA(K23)+COUNTA(L23)+COUNTA(M23))*50)+COUNTA(N23)*25</f>
        <v>0</v>
      </c>
      <c r="T23" s="45" t="s">
        <v>26</v>
      </c>
      <c r="U23" s="43" t="str">
        <f>VLOOKUP(T23,Sheet1!$A$1:$B$9,2,FALSE)</f>
        <v>--</v>
      </c>
    </row>
    <row r="24" spans="1:21">
      <c r="A24" s="56"/>
      <c r="B24" s="57"/>
      <c r="C24" s="57"/>
      <c r="D24" s="58"/>
      <c r="E24" s="59"/>
      <c r="F24" s="68"/>
      <c r="G24" s="100"/>
      <c r="H24" s="68"/>
      <c r="I24" s="101"/>
      <c r="J24" s="109"/>
      <c r="K24" s="58"/>
      <c r="L24" s="59"/>
      <c r="M24" s="60"/>
      <c r="N24" s="58"/>
      <c r="O24" s="61"/>
      <c r="P24" s="80">
        <f t="shared" si="0"/>
        <v>0</v>
      </c>
      <c r="Q24" s="80">
        <f t="shared" si="1"/>
        <v>0</v>
      </c>
      <c r="R24" s="80">
        <f t="shared" si="2"/>
        <v>0</v>
      </c>
      <c r="S24" s="72">
        <f>((COUNTA(D24)+COUNTA(E24)+COUNTA(F24)+COUNTA(K24)+COUNTA(L24)+COUNTA(M24))*50)+COUNTA(N24)*25</f>
        <v>0</v>
      </c>
      <c r="T24" s="62" t="s">
        <v>26</v>
      </c>
      <c r="U24" s="63" t="str">
        <f>VLOOKUP(T24,Sheet1!$A$1:$B$9,2,FALSE)</f>
        <v>--</v>
      </c>
    </row>
    <row r="25" spans="1:21">
      <c r="A25" s="48"/>
      <c r="B25" s="51"/>
      <c r="C25" s="51"/>
      <c r="D25" s="22"/>
      <c r="E25" s="23"/>
      <c r="F25" s="69"/>
      <c r="G25" s="102"/>
      <c r="H25" s="69"/>
      <c r="I25" s="103"/>
      <c r="J25" s="110"/>
      <c r="K25" s="22"/>
      <c r="L25" s="23"/>
      <c r="M25" s="24"/>
      <c r="N25" s="22"/>
      <c r="O25" s="54"/>
      <c r="P25" s="80">
        <f t="shared" si="0"/>
        <v>0</v>
      </c>
      <c r="Q25" s="80">
        <f t="shared" si="1"/>
        <v>0</v>
      </c>
      <c r="R25" s="80">
        <f t="shared" si="2"/>
        <v>0</v>
      </c>
      <c r="S25" s="71">
        <f>((COUNTA(D25)+COUNTA(E25)+COUNTA(F25)+COUNTA(K25)+COUNTA(L25)+COUNTA(M25))*50)+COUNTA(N25)*25</f>
        <v>0</v>
      </c>
      <c r="T25" s="45" t="s">
        <v>26</v>
      </c>
      <c r="U25" s="43" t="str">
        <f>VLOOKUP(T25,Sheet1!$A$1:$B$9,2,FALSE)</f>
        <v>--</v>
      </c>
    </row>
    <row r="26" spans="1:21">
      <c r="A26" s="56"/>
      <c r="B26" s="57"/>
      <c r="C26" s="57"/>
      <c r="D26" s="58"/>
      <c r="E26" s="59"/>
      <c r="F26" s="68"/>
      <c r="G26" s="100"/>
      <c r="H26" s="68"/>
      <c r="I26" s="101"/>
      <c r="J26" s="109"/>
      <c r="K26" s="58"/>
      <c r="L26" s="59"/>
      <c r="M26" s="60"/>
      <c r="N26" s="58"/>
      <c r="O26" s="61"/>
      <c r="P26" s="80">
        <f t="shared" si="0"/>
        <v>0</v>
      </c>
      <c r="Q26" s="80">
        <f t="shared" si="1"/>
        <v>0</v>
      </c>
      <c r="R26" s="80">
        <f t="shared" si="2"/>
        <v>0</v>
      </c>
      <c r="S26" s="72">
        <f>((COUNTA(D26)+COUNTA(E26)+COUNTA(F26)+COUNTA(K26)+COUNTA(L26)+COUNTA(M26))*50)+COUNTA(N26)*25</f>
        <v>0</v>
      </c>
      <c r="T26" s="62" t="s">
        <v>26</v>
      </c>
      <c r="U26" s="63" t="str">
        <f>VLOOKUP(T26,Sheet1!$A$1:$B$9,2,FALSE)</f>
        <v>--</v>
      </c>
    </row>
    <row r="27" spans="1:21">
      <c r="A27" s="48"/>
      <c r="B27" s="51"/>
      <c r="C27" s="51"/>
      <c r="D27" s="22"/>
      <c r="E27" s="23"/>
      <c r="F27" s="69"/>
      <c r="G27" s="102"/>
      <c r="H27" s="69"/>
      <c r="I27" s="103"/>
      <c r="J27" s="110"/>
      <c r="K27" s="22"/>
      <c r="L27" s="23"/>
      <c r="M27" s="24"/>
      <c r="N27" s="22"/>
      <c r="O27" s="54"/>
      <c r="P27" s="80">
        <f t="shared" si="0"/>
        <v>0</v>
      </c>
      <c r="Q27" s="80">
        <f t="shared" si="1"/>
        <v>0</v>
      </c>
      <c r="R27" s="80">
        <f t="shared" si="2"/>
        <v>0</v>
      </c>
      <c r="S27" s="71">
        <f>((COUNTA(D27)+COUNTA(E27)+COUNTA(F27)+COUNTA(K27)+COUNTA(L27)+COUNTA(M27))*50)+COUNTA(N27)*25</f>
        <v>0</v>
      </c>
      <c r="T27" s="45" t="s">
        <v>26</v>
      </c>
      <c r="U27" s="43" t="str">
        <f>VLOOKUP(T27,Sheet1!$A$1:$B$9,2,FALSE)</f>
        <v>--</v>
      </c>
    </row>
    <row r="28" spans="1:21">
      <c r="A28" s="56"/>
      <c r="B28" s="57"/>
      <c r="C28" s="57"/>
      <c r="D28" s="58"/>
      <c r="E28" s="59"/>
      <c r="F28" s="68"/>
      <c r="G28" s="100"/>
      <c r="H28" s="68"/>
      <c r="I28" s="101"/>
      <c r="J28" s="109"/>
      <c r="K28" s="58"/>
      <c r="L28" s="59"/>
      <c r="M28" s="60"/>
      <c r="N28" s="58"/>
      <c r="O28" s="61"/>
      <c r="P28" s="80">
        <f t="shared" si="0"/>
        <v>0</v>
      </c>
      <c r="Q28" s="80">
        <f t="shared" si="1"/>
        <v>0</v>
      </c>
      <c r="R28" s="80">
        <f t="shared" si="2"/>
        <v>0</v>
      </c>
      <c r="S28" s="72">
        <f>((COUNTA(D28)+COUNTA(E28)+COUNTA(F28)+COUNTA(K28)+COUNTA(L28)+COUNTA(M28))*50)+COUNTA(N28)*25</f>
        <v>0</v>
      </c>
      <c r="T28" s="62" t="s">
        <v>26</v>
      </c>
      <c r="U28" s="63" t="str">
        <f>VLOOKUP(T28,Sheet1!$A$1:$B$9,2,FALSE)</f>
        <v>--</v>
      </c>
    </row>
    <row r="29" spans="1:21">
      <c r="A29" s="48"/>
      <c r="B29" s="51"/>
      <c r="C29" s="51"/>
      <c r="D29" s="22"/>
      <c r="E29" s="23"/>
      <c r="F29" s="69"/>
      <c r="G29" s="102"/>
      <c r="H29" s="69"/>
      <c r="I29" s="103"/>
      <c r="J29" s="110"/>
      <c r="K29" s="22"/>
      <c r="L29" s="23"/>
      <c r="M29" s="24"/>
      <c r="N29" s="22"/>
      <c r="O29" s="54"/>
      <c r="P29" s="80">
        <f t="shared" si="0"/>
        <v>0</v>
      </c>
      <c r="Q29" s="80">
        <f t="shared" si="1"/>
        <v>0</v>
      </c>
      <c r="R29" s="80">
        <f t="shared" si="2"/>
        <v>0</v>
      </c>
      <c r="S29" s="71">
        <f>((COUNTA(D29)+COUNTA(E29)+COUNTA(F29)+COUNTA(K29)+COUNTA(L29)+COUNTA(M29))*50)+COUNTA(N29)*25</f>
        <v>0</v>
      </c>
      <c r="T29" s="45" t="s">
        <v>26</v>
      </c>
      <c r="U29" s="43" t="str">
        <f>VLOOKUP(T29,Sheet1!$A$1:$B$9,2,FALSE)</f>
        <v>--</v>
      </c>
    </row>
    <row r="30" spans="1:21">
      <c r="A30" s="56"/>
      <c r="B30" s="57"/>
      <c r="C30" s="57"/>
      <c r="D30" s="58"/>
      <c r="E30" s="59"/>
      <c r="F30" s="68"/>
      <c r="G30" s="100"/>
      <c r="H30" s="68"/>
      <c r="I30" s="101"/>
      <c r="J30" s="109"/>
      <c r="K30" s="58"/>
      <c r="L30" s="59"/>
      <c r="M30" s="60"/>
      <c r="N30" s="58"/>
      <c r="O30" s="61"/>
      <c r="P30" s="80">
        <f t="shared" si="0"/>
        <v>0</v>
      </c>
      <c r="Q30" s="80">
        <f t="shared" si="1"/>
        <v>0</v>
      </c>
      <c r="R30" s="80">
        <f t="shared" si="2"/>
        <v>0</v>
      </c>
      <c r="S30" s="72">
        <f>((COUNTA(D30)+COUNTA(E30)+COUNTA(F30)+COUNTA(K30)+COUNTA(L30)+COUNTA(M30))*50)+COUNTA(N30)*25</f>
        <v>0</v>
      </c>
      <c r="T30" s="62" t="s">
        <v>26</v>
      </c>
      <c r="U30" s="63" t="str">
        <f>VLOOKUP(T30,Sheet1!$A$1:$B$9,2,FALSE)</f>
        <v>--</v>
      </c>
    </row>
    <row r="31" spans="1:21">
      <c r="A31" s="48"/>
      <c r="B31" s="51"/>
      <c r="C31" s="51"/>
      <c r="D31" s="22"/>
      <c r="E31" s="23"/>
      <c r="F31" s="69"/>
      <c r="G31" s="102"/>
      <c r="H31" s="69"/>
      <c r="I31" s="103"/>
      <c r="J31" s="110"/>
      <c r="K31" s="22"/>
      <c r="L31" s="23"/>
      <c r="M31" s="24"/>
      <c r="N31" s="22"/>
      <c r="O31" s="54"/>
      <c r="P31" s="80">
        <f t="shared" si="0"/>
        <v>0</v>
      </c>
      <c r="Q31" s="80">
        <f t="shared" si="1"/>
        <v>0</v>
      </c>
      <c r="R31" s="80">
        <f t="shared" si="2"/>
        <v>0</v>
      </c>
      <c r="S31" s="71">
        <f>((COUNTA(D31)+COUNTA(E31)+COUNTA(F31)+COUNTA(K31)+COUNTA(L31)+COUNTA(M31))*50)+COUNTA(N31)*25</f>
        <v>0</v>
      </c>
      <c r="T31" s="45" t="s">
        <v>26</v>
      </c>
      <c r="U31" s="43" t="str">
        <f>VLOOKUP(T31,Sheet1!$A$1:$B$9,2,FALSE)</f>
        <v>--</v>
      </c>
    </row>
    <row r="32" spans="1:21">
      <c r="A32" s="56"/>
      <c r="B32" s="57"/>
      <c r="C32" s="57"/>
      <c r="D32" s="58"/>
      <c r="E32" s="59"/>
      <c r="F32" s="68"/>
      <c r="G32" s="100"/>
      <c r="H32" s="68"/>
      <c r="I32" s="101"/>
      <c r="J32" s="109"/>
      <c r="K32" s="58"/>
      <c r="L32" s="59"/>
      <c r="M32" s="60"/>
      <c r="N32" s="58"/>
      <c r="O32" s="61"/>
      <c r="P32" s="80">
        <f t="shared" si="0"/>
        <v>0</v>
      </c>
      <c r="Q32" s="80">
        <f t="shared" si="1"/>
        <v>0</v>
      </c>
      <c r="R32" s="80">
        <f t="shared" si="2"/>
        <v>0</v>
      </c>
      <c r="S32" s="72">
        <f>((COUNTA(D32)+COUNTA(E32)+COUNTA(F32)+COUNTA(K32)+COUNTA(L32)+COUNTA(M32))*50)+COUNTA(N32)*25</f>
        <v>0</v>
      </c>
      <c r="T32" s="62" t="s">
        <v>26</v>
      </c>
      <c r="U32" s="63" t="str">
        <f>VLOOKUP(T32,Sheet1!$A$1:$B$9,2,FALSE)</f>
        <v>--</v>
      </c>
    </row>
    <row r="33" spans="1:21">
      <c r="A33" s="48"/>
      <c r="B33" s="51"/>
      <c r="C33" s="51"/>
      <c r="D33" s="22"/>
      <c r="E33" s="23"/>
      <c r="F33" s="69"/>
      <c r="G33" s="102"/>
      <c r="H33" s="69"/>
      <c r="I33" s="103"/>
      <c r="J33" s="110"/>
      <c r="K33" s="22"/>
      <c r="L33" s="23"/>
      <c r="M33" s="24"/>
      <c r="N33" s="22"/>
      <c r="O33" s="54"/>
      <c r="P33" s="80">
        <f t="shared" si="0"/>
        <v>0</v>
      </c>
      <c r="Q33" s="80">
        <f t="shared" si="1"/>
        <v>0</v>
      </c>
      <c r="R33" s="80">
        <f t="shared" si="2"/>
        <v>0</v>
      </c>
      <c r="S33" s="71">
        <f>((COUNTA(D33)+COUNTA(E33)+COUNTA(F33)+COUNTA(K33)+COUNTA(L33)+COUNTA(M33))*50)+COUNTA(N33)*25</f>
        <v>0</v>
      </c>
      <c r="T33" s="45" t="s">
        <v>26</v>
      </c>
      <c r="U33" s="43" t="str">
        <f>VLOOKUP(T33,Sheet1!$A$1:$B$9,2,FALSE)</f>
        <v>--</v>
      </c>
    </row>
    <row r="34" spans="1:21">
      <c r="A34" s="56"/>
      <c r="B34" s="57"/>
      <c r="C34" s="57"/>
      <c r="D34" s="58"/>
      <c r="E34" s="59"/>
      <c r="F34" s="68"/>
      <c r="G34" s="100"/>
      <c r="H34" s="68"/>
      <c r="I34" s="101"/>
      <c r="J34" s="109"/>
      <c r="K34" s="58"/>
      <c r="L34" s="59"/>
      <c r="M34" s="60"/>
      <c r="N34" s="58"/>
      <c r="O34" s="61"/>
      <c r="P34" s="80">
        <f t="shared" si="0"/>
        <v>0</v>
      </c>
      <c r="Q34" s="80">
        <f t="shared" si="1"/>
        <v>0</v>
      </c>
      <c r="R34" s="80">
        <f t="shared" si="2"/>
        <v>0</v>
      </c>
      <c r="S34" s="72">
        <f>((COUNTA(D34)+COUNTA(E34)+COUNTA(F34)+COUNTA(K34)+COUNTA(L34)+COUNTA(M34))*50)+COUNTA(N34)*25</f>
        <v>0</v>
      </c>
      <c r="T34" s="62" t="s">
        <v>26</v>
      </c>
      <c r="U34" s="63" t="str">
        <f>VLOOKUP(T34,Sheet1!$A$1:$B$9,2,FALSE)</f>
        <v>--</v>
      </c>
    </row>
    <row r="35" spans="1:21">
      <c r="A35" s="49"/>
      <c r="B35" s="52"/>
      <c r="C35" s="52"/>
      <c r="D35" s="25"/>
      <c r="E35" s="26"/>
      <c r="F35" s="70"/>
      <c r="G35" s="104"/>
      <c r="H35" s="105"/>
      <c r="I35" s="106"/>
      <c r="J35" s="111"/>
      <c r="K35" s="25"/>
      <c r="L35" s="26"/>
      <c r="M35" s="27"/>
      <c r="N35" s="25"/>
      <c r="O35" s="55"/>
      <c r="P35" s="80">
        <f t="shared" si="0"/>
        <v>0</v>
      </c>
      <c r="Q35" s="80">
        <f t="shared" si="1"/>
        <v>0</v>
      </c>
      <c r="R35" s="80">
        <f t="shared" si="2"/>
        <v>0</v>
      </c>
      <c r="S35" s="73">
        <f>((COUNTA(D35)+COUNTA(E35)+COUNTA(F35)+COUNTA(K35)+COUNTA(L35)+COUNTA(M35))*50)+COUNTA(N35)*25</f>
        <v>0</v>
      </c>
      <c r="T35" s="46" t="s">
        <v>26</v>
      </c>
      <c r="U35" s="44" t="str">
        <f>VLOOKUP(T35,Sheet1!$A$1:$B$9,2,FALSE)</f>
        <v>--</v>
      </c>
    </row>
    <row r="36" spans="1:2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4"/>
      <c r="P36" s="34"/>
      <c r="Q36" s="34"/>
      <c r="R36" s="34"/>
      <c r="S36" s="36"/>
    </row>
    <row r="38" spans="1:21">
      <c r="A38" s="2" t="s">
        <v>27</v>
      </c>
      <c r="J38"/>
      <c r="K38" s="85" t="s">
        <v>28</v>
      </c>
      <c r="L38" s="85"/>
      <c r="M38" s="85"/>
      <c r="N38" s="11">
        <f>COUNTA(A11:A35)</f>
        <v>0</v>
      </c>
      <c r="O38" s="8" t="s">
        <v>29</v>
      </c>
      <c r="P38" s="8"/>
      <c r="Q38" s="8"/>
      <c r="R38" s="8"/>
      <c r="S38" s="12">
        <f>N38*60</f>
        <v>0</v>
      </c>
    </row>
    <row r="39" spans="1:21">
      <c r="A39" t="s">
        <v>30</v>
      </c>
      <c r="K39" s="85" t="s">
        <v>31</v>
      </c>
      <c r="L39" s="85"/>
      <c r="M39" s="85"/>
      <c r="N39" s="13">
        <f>SUM(Q11:Q35)</f>
        <v>0</v>
      </c>
      <c r="O39" s="8" t="s">
        <v>32</v>
      </c>
      <c r="P39" s="8"/>
      <c r="Q39" s="8"/>
      <c r="R39" s="8"/>
      <c r="S39" s="12">
        <f>N39*50</f>
        <v>0</v>
      </c>
    </row>
    <row r="40" spans="1:21">
      <c r="A40" t="s">
        <v>33</v>
      </c>
      <c r="K40" s="85" t="s">
        <v>34</v>
      </c>
      <c r="L40" s="85"/>
      <c r="M40" s="85"/>
      <c r="N40" s="13">
        <f>SUM(P11:P35)</f>
        <v>0</v>
      </c>
      <c r="O40" s="8" t="s">
        <v>35</v>
      </c>
      <c r="P40" s="8"/>
      <c r="Q40" s="8"/>
      <c r="R40" s="8"/>
      <c r="S40" s="12">
        <f>N40*25</f>
        <v>0</v>
      </c>
    </row>
    <row r="41" spans="1:21">
      <c r="A41" t="s">
        <v>36</v>
      </c>
      <c r="K41" s="3" t="s">
        <v>37</v>
      </c>
      <c r="L41" s="3"/>
      <c r="M41" s="3"/>
      <c r="N41" s="13">
        <f>SUM(R11:R35)</f>
        <v>0</v>
      </c>
      <c r="O41" s="8" t="s">
        <v>38</v>
      </c>
      <c r="P41" s="8"/>
      <c r="Q41" s="8"/>
      <c r="R41" s="8"/>
      <c r="S41" s="12">
        <v>0</v>
      </c>
    </row>
    <row r="42" spans="1:21">
      <c r="A42" s="2" t="s">
        <v>39</v>
      </c>
      <c r="J42"/>
      <c r="K42" s="85" t="s">
        <v>40</v>
      </c>
      <c r="L42" s="85"/>
      <c r="M42" s="85"/>
      <c r="N42" s="1">
        <v>0</v>
      </c>
      <c r="O42" s="8" t="s">
        <v>29</v>
      </c>
      <c r="P42" s="8"/>
      <c r="Q42" s="8"/>
      <c r="R42" s="8"/>
      <c r="S42" s="12">
        <f>N42*60</f>
        <v>0</v>
      </c>
    </row>
    <row r="43" spans="1:21">
      <c r="A43" t="s">
        <v>41</v>
      </c>
      <c r="K43" s="92" t="s">
        <v>42</v>
      </c>
      <c r="L43" s="92"/>
      <c r="M43" s="92"/>
      <c r="N43" s="92"/>
      <c r="O43" s="92"/>
      <c r="P43" s="66"/>
      <c r="Q43" s="66"/>
      <c r="R43" s="66"/>
      <c r="S43" s="32">
        <f>SUM(S38:S42)</f>
        <v>0</v>
      </c>
    </row>
    <row r="44" spans="1:21">
      <c r="A44" s="5" t="s">
        <v>43</v>
      </c>
      <c r="K44" s="85" t="s">
        <v>44</v>
      </c>
      <c r="L44" s="85"/>
      <c r="M44" s="85"/>
      <c r="S44" s="40">
        <f>SUM(U11:U35)</f>
        <v>0</v>
      </c>
    </row>
    <row r="45" spans="1:21">
      <c r="A45" t="s">
        <v>45</v>
      </c>
      <c r="C45"/>
      <c r="J45" s="3"/>
      <c r="K45" s="92" t="s">
        <v>46</v>
      </c>
      <c r="L45" s="92"/>
      <c r="M45" s="92"/>
      <c r="N45" s="92"/>
      <c r="O45" s="92"/>
      <c r="P45" s="66"/>
      <c r="Q45" s="66"/>
      <c r="R45" s="66"/>
      <c r="S45" s="41">
        <f>SUM(S44+S43)</f>
        <v>0</v>
      </c>
      <c r="T45" s="2"/>
      <c r="U45" s="2"/>
    </row>
    <row r="46" spans="1:21">
      <c r="A46" s="94" t="s">
        <v>47</v>
      </c>
      <c r="C46"/>
      <c r="L46" s="37"/>
      <c r="M46" s="37"/>
      <c r="N46" s="37"/>
      <c r="O46" s="37"/>
      <c r="P46" s="37"/>
      <c r="Q46" s="37"/>
      <c r="R46" s="37"/>
    </row>
    <row r="48" spans="1:21">
      <c r="K48" s="3" t="s">
        <v>48</v>
      </c>
      <c r="L48" s="3"/>
      <c r="M48" s="3"/>
      <c r="N48" s="18">
        <f>N39+(N40/2)</f>
        <v>0</v>
      </c>
    </row>
    <row r="49" spans="1:19">
      <c r="K49" s="37" t="s">
        <v>49</v>
      </c>
    </row>
    <row r="50" spans="1:19">
      <c r="A50" s="4"/>
      <c r="K50" t="s">
        <v>50</v>
      </c>
      <c r="L50"/>
      <c r="M50"/>
    </row>
    <row r="51" spans="1:19">
      <c r="A51" s="1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9" ht="18.75">
      <c r="A52" s="93" t="s">
        <v>51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1:19">
      <c r="A53" s="7"/>
      <c r="B53" s="7"/>
      <c r="C53" s="7"/>
      <c r="D53" s="11"/>
      <c r="E53" s="8"/>
      <c r="F53" s="8"/>
      <c r="G53" s="8"/>
      <c r="H53" s="8"/>
      <c r="I53" s="8"/>
      <c r="J53" s="12"/>
      <c r="K53" s="8"/>
      <c r="L53" s="8"/>
      <c r="M53" s="14"/>
      <c r="N53" s="8"/>
      <c r="O53" s="8"/>
      <c r="P53" s="8"/>
      <c r="Q53" s="8"/>
      <c r="R53" s="8"/>
    </row>
    <row r="54" spans="1:19">
      <c r="A54" s="7"/>
      <c r="B54" s="7"/>
      <c r="C54" s="7"/>
      <c r="D54" s="13"/>
      <c r="E54" s="8"/>
      <c r="F54" s="8"/>
      <c r="G54" s="8"/>
      <c r="H54" s="8"/>
      <c r="I54" s="8"/>
      <c r="J54" s="12"/>
      <c r="K54" s="8"/>
      <c r="L54" s="8"/>
      <c r="M54" s="8"/>
      <c r="N54" s="8"/>
      <c r="O54" s="8"/>
      <c r="P54" s="8"/>
      <c r="Q54" s="8"/>
      <c r="R54" s="8"/>
    </row>
    <row r="55" spans="1:19">
      <c r="A55" s="7"/>
      <c r="B55" s="7"/>
      <c r="C55" s="7"/>
      <c r="D55" s="13"/>
      <c r="E55" s="8"/>
      <c r="F55" s="8"/>
      <c r="G55" s="8"/>
      <c r="H55" s="8"/>
      <c r="I55" s="8"/>
      <c r="J55" s="12"/>
      <c r="K55" s="8"/>
      <c r="L55" s="8"/>
      <c r="M55" s="8"/>
      <c r="N55" s="8"/>
      <c r="O55" s="8"/>
      <c r="P55" s="8"/>
      <c r="Q55" s="8"/>
      <c r="R55" s="8"/>
    </row>
    <row r="56" spans="1:19">
      <c r="A56" s="7"/>
      <c r="B56" s="7"/>
      <c r="C56" s="7"/>
      <c r="D56" s="8"/>
      <c r="E56" s="8"/>
      <c r="F56" s="8"/>
      <c r="G56" s="8"/>
      <c r="H56" s="8"/>
      <c r="I56" s="8"/>
      <c r="J56" s="33"/>
      <c r="K56" s="8"/>
      <c r="L56" s="8"/>
      <c r="M56" s="8"/>
      <c r="N56" s="8"/>
      <c r="O56" s="8"/>
      <c r="P56" s="8"/>
      <c r="Q56" s="8"/>
      <c r="R56" s="8"/>
    </row>
    <row r="57" spans="1:19">
      <c r="A57" s="15"/>
      <c r="B57" s="15"/>
      <c r="C57" s="1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9">
      <c r="A58" s="88"/>
      <c r="B58" s="88"/>
      <c r="C58" s="88"/>
      <c r="D58" s="11"/>
      <c r="E58" s="8"/>
      <c r="F58" s="8"/>
      <c r="G58" s="8"/>
      <c r="H58" s="8"/>
      <c r="I58" s="8"/>
      <c r="J58" s="12"/>
      <c r="K58" s="8"/>
      <c r="L58" s="8"/>
      <c r="M58" s="8"/>
      <c r="N58" s="8"/>
      <c r="O58" s="8"/>
      <c r="P58" s="8"/>
      <c r="Q58" s="8"/>
      <c r="R58" s="8"/>
    </row>
    <row r="59" spans="1:19">
      <c r="A59" s="1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9">
      <c r="A60" s="16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9">
      <c r="A61" s="16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9">
      <c r="A62" s="16"/>
      <c r="B62" s="17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</sheetData>
  <dataConsolidate/>
  <mergeCells count="17">
    <mergeCell ref="T9:U9"/>
    <mergeCell ref="A58:C58"/>
    <mergeCell ref="N9:O9"/>
    <mergeCell ref="C6:J6"/>
    <mergeCell ref="M6:S6"/>
    <mergeCell ref="D9:J9"/>
    <mergeCell ref="K9:M9"/>
    <mergeCell ref="K43:O43"/>
    <mergeCell ref="K42:M42"/>
    <mergeCell ref="A52:S52"/>
    <mergeCell ref="K44:M44"/>
    <mergeCell ref="K45:O45"/>
    <mergeCell ref="B2:O2"/>
    <mergeCell ref="B1:O1"/>
    <mergeCell ref="K38:M38"/>
    <mergeCell ref="K39:M39"/>
    <mergeCell ref="K40:M40"/>
  </mergeCells>
  <phoneticPr fontId="4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99B17BB-9FEF-4477-A246-3217070A4339}">
          <x14:formula1>
            <xm:f>Sheet1!$A$15:$A$20</xm:f>
          </x14:formula1>
          <xm:sqref>C11:C35</xm:sqref>
        </x14:dataValidation>
        <x14:dataValidation type="list" allowBlank="1" showInputMessage="1" showErrorMessage="1" xr:uid="{CF42A698-352F-449F-9C46-95617AEAB1B9}">
          <x14:formula1>
            <xm:f>Sheet1!$A$22:$A$23</xm:f>
          </x14:formula1>
          <xm:sqref>B11:B35</xm:sqref>
        </x14:dataValidation>
        <x14:dataValidation type="list" allowBlank="1" showInputMessage="1" showErrorMessage="1" xr:uid="{F1BF9E68-BD1B-4E02-A90C-2FF6CCDAAA29}">
          <x14:formula1>
            <xm:f>Sheet1!$A$1:$A$9</xm:f>
          </x14:formula1>
          <xm:sqref>T11:T35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4E294-B939-416E-81F3-F5636A0E5468}">
  <dimension ref="A1:B23"/>
  <sheetViews>
    <sheetView workbookViewId="0">
      <selection activeCell="G8" sqref="G8"/>
    </sheetView>
  </sheetViews>
  <sheetFormatPr defaultRowHeight="15.75"/>
  <cols>
    <col min="1" max="1" width="16.125" bestFit="1" customWidth="1"/>
  </cols>
  <sheetData>
    <row r="1" spans="1:2">
      <c r="A1" s="38" t="s">
        <v>26</v>
      </c>
      <c r="B1" s="38" t="s">
        <v>52</v>
      </c>
    </row>
    <row r="2" spans="1:2">
      <c r="A2" t="s">
        <v>53</v>
      </c>
      <c r="B2" s="42">
        <v>50</v>
      </c>
    </row>
    <row r="3" spans="1:2">
      <c r="A3" s="38" t="s">
        <v>54</v>
      </c>
      <c r="B3" s="42">
        <v>0</v>
      </c>
    </row>
    <row r="4" spans="1:2">
      <c r="A4" t="s">
        <v>55</v>
      </c>
      <c r="B4" s="42">
        <v>20</v>
      </c>
    </row>
    <row r="5" spans="1:2">
      <c r="A5" t="s">
        <v>56</v>
      </c>
      <c r="B5" s="42">
        <v>20</v>
      </c>
    </row>
    <row r="6" spans="1:2">
      <c r="A6" t="s">
        <v>57</v>
      </c>
      <c r="B6" s="42">
        <v>20</v>
      </c>
    </row>
    <row r="7" spans="1:2">
      <c r="A7" t="s">
        <v>58</v>
      </c>
      <c r="B7" s="42">
        <v>40</v>
      </c>
    </row>
    <row r="8" spans="1:2">
      <c r="A8" t="s">
        <v>59</v>
      </c>
      <c r="B8" s="42">
        <v>40</v>
      </c>
    </row>
    <row r="9" spans="1:2">
      <c r="A9" t="s">
        <v>60</v>
      </c>
      <c r="B9" s="42">
        <v>40</v>
      </c>
    </row>
    <row r="11" spans="1:2">
      <c r="A11" s="38"/>
      <c r="B11" s="38"/>
    </row>
    <row r="12" spans="1:2">
      <c r="A12" s="38" t="s">
        <v>61</v>
      </c>
      <c r="B12" s="38"/>
    </row>
    <row r="13" spans="1:2">
      <c r="A13" s="38" t="s">
        <v>62</v>
      </c>
      <c r="B13" s="38"/>
    </row>
    <row r="14" spans="1:2">
      <c r="A14" s="38"/>
      <c r="B14" s="38"/>
    </row>
    <row r="15" spans="1:2">
      <c r="A15" t="s">
        <v>63</v>
      </c>
    </row>
    <row r="16" spans="1:2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2" spans="1:1">
      <c r="A22" t="s">
        <v>69</v>
      </c>
    </row>
    <row r="23" spans="1:1">
      <c r="A23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97E954A74D044BDECA64165885AE6" ma:contentTypeVersion="18" ma:contentTypeDescription="Create a new document." ma:contentTypeScope="" ma:versionID="6ce4177a1a7d138c93d3c5550b1d9d6d">
  <xsd:schema xmlns:xsd="http://www.w3.org/2001/XMLSchema" xmlns:xs="http://www.w3.org/2001/XMLSchema" xmlns:p="http://schemas.microsoft.com/office/2006/metadata/properties" xmlns:ns2="198906ec-01b7-461d-ab1c-652b5bbabd05" xmlns:ns3="e93f041a-0441-43aa-9135-6123ebc293f2" targetNamespace="http://schemas.microsoft.com/office/2006/metadata/properties" ma:root="true" ma:fieldsID="3bb583a6a0a053f2a5ffd2d0f63cab14" ns2:_="" ns3:_="">
    <xsd:import namespace="198906ec-01b7-461d-ab1c-652b5bbabd05"/>
    <xsd:import namespace="e93f041a-0441-43aa-9135-6123ebc293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906ec-01b7-461d-ab1c-652b5bbab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8561506-3007-449b-8baa-fa1224d05d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f041a-0441-43aa-9135-6123ebc293f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e2aad9-081d-489d-a59f-801439fcb9b4}" ma:internalName="TaxCatchAll" ma:showField="CatchAllData" ma:web="e93f041a-0441-43aa-9135-6123ebc29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8906ec-01b7-461d-ab1c-652b5bbabd05">
      <Terms xmlns="http://schemas.microsoft.com/office/infopath/2007/PartnerControls"/>
    </lcf76f155ced4ddcb4097134ff3c332f>
    <TaxCatchAll xmlns="e93f041a-0441-43aa-9135-6123ebc293f2" xsi:nil="true"/>
  </documentManagement>
</p:properties>
</file>

<file path=customXml/itemProps1.xml><?xml version="1.0" encoding="utf-8"?>
<ds:datastoreItem xmlns:ds="http://schemas.openxmlformats.org/officeDocument/2006/customXml" ds:itemID="{1F5EFBFC-3669-46CE-AE3E-D837E3B3C81B}"/>
</file>

<file path=customXml/itemProps2.xml><?xml version="1.0" encoding="utf-8"?>
<ds:datastoreItem xmlns:ds="http://schemas.openxmlformats.org/officeDocument/2006/customXml" ds:itemID="{AE4948F0-FF3D-43F3-B6F0-3903D70C7F10}"/>
</file>

<file path=customXml/itemProps3.xml><?xml version="1.0" encoding="utf-8"?>
<ds:datastoreItem xmlns:ds="http://schemas.openxmlformats.org/officeDocument/2006/customXml" ds:itemID="{1B0D8F55-E81F-41AE-8EC4-6BAB569608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Julian</dc:creator>
  <cp:keywords/>
  <dc:description/>
  <cp:lastModifiedBy>Robyn Bate</cp:lastModifiedBy>
  <cp:revision/>
  <dcterms:created xsi:type="dcterms:W3CDTF">2016-04-16T19:47:01Z</dcterms:created>
  <dcterms:modified xsi:type="dcterms:W3CDTF">2024-02-28T02:23:01Z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0x010100B0697E954A74D044BDECA64165885AE6</vt:lpwstr>
  </property>
  <property fmtid="{D5CDD505-2E9C-101B-9397-08002B2CF9AE}" pid="3" name="MediaServiceImageTags">
    <vt:lpwstr/>
  </property>
</Properties>
</file>